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95" windowHeight="13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<sst xmlns="http://schemas.openxmlformats.org/spreadsheetml/2006/main" count="84" uniqueCount="75">
  <si>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Bevételek</t>
  </si>
  <si>
    <t>Kiadások</t>
  </si>
  <si>
    <t>%</t>
  </si>
  <si>
    <t>Alap tagdíjbevételek</t>
  </si>
  <si>
    <t>Irodafenntartási költségek</t>
  </si>
  <si>
    <t>Kiegészítő tagdíj bevétel</t>
  </si>
  <si>
    <t>bérleti díj</t>
  </si>
  <si>
    <t>Konferenciák bevétele</t>
  </si>
  <si>
    <t>áram</t>
  </si>
  <si>
    <t>Szponzori bevételek</t>
  </si>
  <si>
    <t>rezsi</t>
  </si>
  <si>
    <t>Regisztráció bevétel</t>
  </si>
  <si>
    <t>üzemeltetési díj</t>
  </si>
  <si>
    <t>Etikai bűntetés bevétele</t>
  </si>
  <si>
    <t>telefon</t>
  </si>
  <si>
    <t>Kamat bevétel</t>
  </si>
  <si>
    <t>posta</t>
  </si>
  <si>
    <t>Kerekítési különbözet</t>
  </si>
  <si>
    <t>irodaszer</t>
  </si>
  <si>
    <t>Pártolói tagdíj</t>
  </si>
  <si>
    <t>internet</t>
  </si>
  <si>
    <t>Támogatás</t>
  </si>
  <si>
    <t>Bérktsg+járulékok</t>
  </si>
  <si>
    <t>Biztosítás</t>
  </si>
  <si>
    <t>Munkabér</t>
  </si>
  <si>
    <t>Tiszteletdíj</t>
  </si>
  <si>
    <t>járulékok</t>
  </si>
  <si>
    <t>Munkavállaló utazási költség</t>
  </si>
  <si>
    <t>Egyéb utazási ktsg</t>
  </si>
  <si>
    <t>Rendezvények költségei</t>
  </si>
  <si>
    <t>42 sorból</t>
  </si>
  <si>
    <t>Sikerdíj</t>
  </si>
  <si>
    <t>Reprezentációs Ktsg</t>
  </si>
  <si>
    <t>Anyagktsg</t>
  </si>
  <si>
    <t>virágok</t>
  </si>
  <si>
    <t>telefon készülékek</t>
  </si>
  <si>
    <t>Összesen:</t>
  </si>
  <si>
    <t>Ügyviteli szolgáltatás</t>
  </si>
  <si>
    <t>Kamari tagdíj</t>
  </si>
  <si>
    <t>Hírvető költségek</t>
  </si>
  <si>
    <t>Weboldal karbantartás</t>
  </si>
  <si>
    <t>Támogatások</t>
  </si>
  <si>
    <t>Bankktsg</t>
  </si>
  <si>
    <t>Behajthatatlan köv.leírás</t>
  </si>
  <si>
    <t>ÉCS</t>
  </si>
  <si>
    <t>biztosítás</t>
  </si>
  <si>
    <t>Eredmény:</t>
  </si>
  <si>
    <t>tartalék terhére</t>
  </si>
  <si>
    <t>MAOK Pest megyei Szervezete 2017. költségvetési terv</t>
  </si>
  <si>
    <t>2016. terv</t>
  </si>
  <si>
    <t>2016. tény</t>
  </si>
  <si>
    <t>2017. terv</t>
  </si>
  <si>
    <t>2016 tényhez képest.</t>
  </si>
  <si>
    <t>Tervhez képest.</t>
  </si>
  <si>
    <t>2016. tervezett eredmény</t>
  </si>
  <si>
    <t>és</t>
  </si>
  <si>
    <t>cafeteria bruttó</t>
  </si>
  <si>
    <t>900.000</t>
  </si>
  <si>
    <t>Közjegyzői díj</t>
  </si>
  <si>
    <t>2016. záró eredmény</t>
  </si>
  <si>
    <t>2017. tervezett eredmény</t>
  </si>
  <si>
    <t>Bevételek összesen</t>
  </si>
  <si>
    <t>Kiadások összesen</t>
  </si>
  <si>
    <t>amiből 1424703 a sikerdíj.</t>
  </si>
  <si>
    <t>amelyben a cafeteria IS(!) benne van.</t>
  </si>
  <si>
    <t>* (!!!)</t>
  </si>
  <si>
    <t xml:space="preserve"> *(!!!) Adminisztrátori 2016. évre eldöntött bér 2017-ben lett kifizetve, 244.500 munkabér + 57458 járulék.</t>
  </si>
  <si>
    <t>**(!!!)</t>
  </si>
  <si>
    <t>Fejlesztés, bővítés.</t>
  </si>
  <si>
    <t>2016. március BEST OF továbbképzés elszámolt eredménye tájékoztatásul.</t>
  </si>
  <si>
    <t xml:space="preserve"> összesen: -1.218.797</t>
  </si>
  <si>
    <t xml:space="preserve">** a cafeteria nincs benne, ebbe a sorba íródik. Cafeteriaval összesen: </t>
  </si>
  <si>
    <t>összesen:  - 1.049.278</t>
  </si>
  <si>
    <t>Megjegyzés: a 2017-es évre meghatározott 13. havi munkabér kifizetése 2018-ban történne meg.</t>
  </si>
  <si>
    <t>1.500.000 + 1.750.000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</si>
</sst>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</numFmts>
  <fonts count="11">
    <font>
      <sz val="10"/>
      <name val="Arial"/>
      <family val="0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4" fontId="3" fillId="2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3" borderId="1" xfId="0" applyNumberFormat="1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7" borderId="1" xfId="0" applyFill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workbookViewId="0" topLeftCell="A1">
      <selection activeCell="A1" sqref="A1:M2"/>
    </sheetView>
  </sheetViews>
  <sheetFormatPr defaultColWidth="9.140625" defaultRowHeight="12.75"/>
  <cols>
    <col min="1" max="3" width="9.140625" style="1" customWidth="1"/>
    <col min="4" max="4" width="14.57421875" style="1" bestFit="1" customWidth="1"/>
    <col min="5" max="5" width="14.421875" style="1" bestFit="1" customWidth="1"/>
    <col min="6" max="6" width="9.57421875" style="1" bestFit="1" customWidth="1"/>
    <col min="7" max="7" width="14.7109375" style="1" customWidth="1"/>
    <col min="8" max="8" width="9.421875" style="1" bestFit="1" customWidth="1"/>
    <col min="9" max="9" width="9.8515625" style="1" bestFit="1" customWidth="1"/>
    <col min="10" max="13" width="9.140625" style="1" hidden="1" customWidth="1"/>
    <col min="14" max="14" width="4.140625" style="1" customWidth="1"/>
    <col min="15" max="15" width="11.140625" style="1" customWidth="1"/>
    <col min="16" max="17" width="9.140625" style="1" customWidth="1"/>
    <col min="18" max="18" width="13.140625" style="1" bestFit="1" customWidth="1"/>
    <col min="19" max="19" width="14.57421875" style="1" bestFit="1" customWidth="1"/>
    <col min="20" max="20" width="9.57421875" style="1" bestFit="1" customWidth="1"/>
    <col min="21" max="21" width="14.57421875" style="1" customWidth="1"/>
    <col min="22" max="22" width="13.7109375" style="1" customWidth="1"/>
    <col min="23" max="23" width="19.57421875" style="1" customWidth="1"/>
    <col min="24" max="16384" width="9.140625" style="1" customWidth="1"/>
  </cols>
  <sheetData>
    <row r="1" spans="1:23" ht="12.7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6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38.25">
      <c r="A4" s="55" t="s">
        <v>0</v>
      </c>
      <c r="B4" s="55"/>
      <c r="C4" s="55"/>
      <c r="D4" s="55"/>
      <c r="E4" s="26"/>
      <c r="F4" s="27" t="s">
        <v>53</v>
      </c>
      <c r="G4" s="28"/>
      <c r="H4" s="27" t="s">
        <v>52</v>
      </c>
      <c r="I4" s="26"/>
      <c r="J4" s="26"/>
      <c r="K4" s="26"/>
      <c r="L4" s="26"/>
      <c r="M4" s="26"/>
      <c r="N4" s="26"/>
      <c r="O4" s="55" t="s">
        <v>1</v>
      </c>
      <c r="P4" s="55"/>
      <c r="Q4" s="55"/>
      <c r="R4" s="55"/>
      <c r="S4" s="26"/>
      <c r="T4" s="27" t="s">
        <v>53</v>
      </c>
      <c r="U4" s="26"/>
      <c r="V4" s="27" t="s">
        <v>52</v>
      </c>
      <c r="W4" s="26"/>
    </row>
    <row r="5" spans="1:23" ht="15.75">
      <c r="A5" s="3"/>
      <c r="B5" s="3"/>
      <c r="C5" s="3"/>
      <c r="D5" s="2" t="s">
        <v>49</v>
      </c>
      <c r="E5" s="29" t="s">
        <v>50</v>
      </c>
      <c r="F5" s="30" t="s">
        <v>2</v>
      </c>
      <c r="G5" s="30" t="s">
        <v>51</v>
      </c>
      <c r="H5" s="31" t="s">
        <v>2</v>
      </c>
      <c r="I5" s="26"/>
      <c r="J5" s="26"/>
      <c r="K5" s="26"/>
      <c r="L5" s="26"/>
      <c r="M5" s="26"/>
      <c r="N5" s="26"/>
      <c r="O5" s="10"/>
      <c r="P5" s="10"/>
      <c r="Q5" s="10"/>
      <c r="R5" s="12" t="s">
        <v>49</v>
      </c>
      <c r="S5" s="12" t="s">
        <v>50</v>
      </c>
      <c r="T5" s="13" t="s">
        <v>2</v>
      </c>
      <c r="U5" s="32" t="s">
        <v>51</v>
      </c>
      <c r="V5" s="33" t="s">
        <v>2</v>
      </c>
      <c r="W5" s="26"/>
    </row>
    <row r="6" spans="1:23" ht="15.75">
      <c r="A6" s="3" t="s">
        <v>3</v>
      </c>
      <c r="B6" s="10"/>
      <c r="C6" s="10"/>
      <c r="D6" s="5">
        <v>7100000</v>
      </c>
      <c r="E6" s="6">
        <v>7341000</v>
      </c>
      <c r="F6" s="4">
        <f>E6/D6*100</f>
        <v>103.3943661971831</v>
      </c>
      <c r="G6" s="7">
        <v>7600000</v>
      </c>
      <c r="H6" s="8">
        <f>G6/E6*100</f>
        <v>103.52812968260454</v>
      </c>
      <c r="I6" s="26"/>
      <c r="J6" s="26"/>
      <c r="K6" s="26"/>
      <c r="L6" s="26"/>
      <c r="M6" s="26"/>
      <c r="N6" s="26"/>
      <c r="O6" s="14" t="s">
        <v>4</v>
      </c>
      <c r="P6" s="14"/>
      <c r="Q6" s="14"/>
      <c r="R6" s="15">
        <f>SUM(R7:R14)</f>
        <v>1794000</v>
      </c>
      <c r="S6" s="16">
        <f>SUM(S7:S14)</f>
        <v>1903141</v>
      </c>
      <c r="T6" s="4">
        <f>S6/R6*100</f>
        <v>106.08366778149387</v>
      </c>
      <c r="U6" s="7">
        <f>SUM(U7:U14)</f>
        <v>1903000</v>
      </c>
      <c r="V6" s="8">
        <f>U6/S6*100</f>
        <v>99.99259119529242</v>
      </c>
      <c r="W6" s="26"/>
    </row>
    <row r="7" spans="1:23" ht="15.75">
      <c r="A7" s="3" t="s">
        <v>5</v>
      </c>
      <c r="B7" s="10"/>
      <c r="C7" s="10"/>
      <c r="D7" s="5">
        <v>13700000</v>
      </c>
      <c r="E7" s="6">
        <v>14079000</v>
      </c>
      <c r="F7" s="4">
        <f aca="true" t="shared" si="0" ref="F7:F16">E7/D7*100</f>
        <v>102.76642335766424</v>
      </c>
      <c r="G7" s="7">
        <v>14500000</v>
      </c>
      <c r="H7" s="8">
        <f>G7/E7*100</f>
        <v>102.99026919525534</v>
      </c>
      <c r="I7" s="26"/>
      <c r="J7" s="26"/>
      <c r="K7" s="26"/>
      <c r="L7" s="26"/>
      <c r="M7" s="26"/>
      <c r="N7" s="26"/>
      <c r="O7" s="17"/>
      <c r="P7" s="17" t="s">
        <v>6</v>
      </c>
      <c r="Q7" s="10"/>
      <c r="R7" s="18">
        <v>695000</v>
      </c>
      <c r="S7" s="19">
        <v>723226</v>
      </c>
      <c r="T7" s="20">
        <f>S7/R7*100</f>
        <v>104.06129496402879</v>
      </c>
      <c r="U7" s="21">
        <v>724000</v>
      </c>
      <c r="V7" s="22">
        <f>U7/S7*100</f>
        <v>100.10702048875456</v>
      </c>
      <c r="W7" s="26"/>
    </row>
    <row r="8" spans="1:23" ht="15.75">
      <c r="A8" s="3" t="s">
        <v>7</v>
      </c>
      <c r="B8" s="10"/>
      <c r="C8" s="10"/>
      <c r="D8" s="5">
        <v>2794000</v>
      </c>
      <c r="E8" s="6">
        <v>2782840</v>
      </c>
      <c r="F8" s="4">
        <f t="shared" si="0"/>
        <v>99.60057265569077</v>
      </c>
      <c r="G8" s="48">
        <v>5000000</v>
      </c>
      <c r="H8" s="63">
        <v>110.3</v>
      </c>
      <c r="I8" s="26"/>
      <c r="J8" s="26"/>
      <c r="K8" s="26"/>
      <c r="L8" s="26"/>
      <c r="M8" s="26"/>
      <c r="N8" s="26"/>
      <c r="O8" s="17"/>
      <c r="P8" s="17" t="s">
        <v>8</v>
      </c>
      <c r="Q8" s="10"/>
      <c r="R8" s="18"/>
      <c r="S8" s="19"/>
      <c r="T8" s="20"/>
      <c r="U8" s="21"/>
      <c r="V8" s="22"/>
      <c r="W8" s="26"/>
    </row>
    <row r="9" spans="1:23" ht="15.75">
      <c r="A9" s="3" t="s">
        <v>9</v>
      </c>
      <c r="B9" s="10"/>
      <c r="C9" s="10"/>
      <c r="D9" s="5">
        <v>1650000</v>
      </c>
      <c r="E9" s="6">
        <v>1709000</v>
      </c>
      <c r="F9" s="4">
        <f t="shared" si="0"/>
        <v>103.57575757575756</v>
      </c>
      <c r="G9" s="48"/>
      <c r="H9" s="63"/>
      <c r="I9" s="26"/>
      <c r="J9" s="26"/>
      <c r="K9" s="26"/>
      <c r="L9" s="26"/>
      <c r="M9" s="26"/>
      <c r="N9" s="26"/>
      <c r="O9" s="17"/>
      <c r="P9" s="17" t="s">
        <v>10</v>
      </c>
      <c r="Q9" s="10"/>
      <c r="R9" s="18">
        <v>103000</v>
      </c>
      <c r="S9" s="19">
        <v>102456</v>
      </c>
      <c r="T9" s="20">
        <f aca="true" t="shared" si="1" ref="T9:T24">S9/R9*100</f>
        <v>99.47184466019418</v>
      </c>
      <c r="U9" s="21">
        <v>103000</v>
      </c>
      <c r="V9" s="22">
        <f aca="true" t="shared" si="2" ref="V9:V16">U9/S9*100</f>
        <v>100.53095963145155</v>
      </c>
      <c r="W9" s="26"/>
    </row>
    <row r="10" spans="1:23" ht="15.75">
      <c r="A10" s="3" t="s">
        <v>11</v>
      </c>
      <c r="B10" s="10"/>
      <c r="C10" s="10"/>
      <c r="D10" s="5">
        <v>300000</v>
      </c>
      <c r="E10" s="6">
        <v>513000</v>
      </c>
      <c r="F10" s="4">
        <f t="shared" si="0"/>
        <v>171</v>
      </c>
      <c r="G10" s="7">
        <v>513000</v>
      </c>
      <c r="H10" s="8">
        <f>G10/E10*100</f>
        <v>100</v>
      </c>
      <c r="I10" s="26"/>
      <c r="J10" s="26"/>
      <c r="K10" s="26"/>
      <c r="L10" s="26"/>
      <c r="M10" s="26"/>
      <c r="N10" s="26"/>
      <c r="O10" s="17"/>
      <c r="P10" s="17" t="s">
        <v>12</v>
      </c>
      <c r="Q10" s="10"/>
      <c r="R10" s="18">
        <v>138000</v>
      </c>
      <c r="S10" s="19">
        <v>138156</v>
      </c>
      <c r="T10" s="20">
        <f t="shared" si="1"/>
        <v>100.11304347826086</v>
      </c>
      <c r="U10" s="21">
        <v>140000</v>
      </c>
      <c r="V10" s="22">
        <f t="shared" si="2"/>
        <v>101.33472306667825</v>
      </c>
      <c r="W10" s="26"/>
    </row>
    <row r="11" spans="1:23" ht="15.75">
      <c r="A11" s="3" t="s">
        <v>13</v>
      </c>
      <c r="B11" s="10"/>
      <c r="C11" s="10"/>
      <c r="D11" s="5">
        <v>0</v>
      </c>
      <c r="E11" s="6">
        <v>222000</v>
      </c>
      <c r="F11" s="4">
        <v>0</v>
      </c>
      <c r="G11" s="7"/>
      <c r="H11" s="8"/>
      <c r="I11" s="26"/>
      <c r="J11" s="26"/>
      <c r="K11" s="26"/>
      <c r="L11" s="26"/>
      <c r="M11" s="26"/>
      <c r="N11" s="26"/>
      <c r="O11" s="17"/>
      <c r="P11" s="17" t="s">
        <v>14</v>
      </c>
      <c r="Q11" s="10"/>
      <c r="R11" s="18">
        <v>206000</v>
      </c>
      <c r="S11" s="19">
        <v>276478</v>
      </c>
      <c r="T11" s="20">
        <f t="shared" si="1"/>
        <v>134.2126213592233</v>
      </c>
      <c r="U11" s="21">
        <v>250000</v>
      </c>
      <c r="V11" s="22">
        <f t="shared" si="2"/>
        <v>90.42310780604606</v>
      </c>
      <c r="W11" s="26"/>
    </row>
    <row r="12" spans="1:23" ht="15.75">
      <c r="A12" s="3" t="s">
        <v>15</v>
      </c>
      <c r="B12" s="10"/>
      <c r="C12" s="10"/>
      <c r="D12" s="5">
        <v>138000</v>
      </c>
      <c r="E12" s="6">
        <v>45795</v>
      </c>
      <c r="F12" s="4">
        <f t="shared" si="0"/>
        <v>33.18478260869565</v>
      </c>
      <c r="G12" s="7">
        <v>45795</v>
      </c>
      <c r="H12" s="8">
        <f>G12/E12*100</f>
        <v>100</v>
      </c>
      <c r="I12" s="26"/>
      <c r="J12" s="26"/>
      <c r="K12" s="26"/>
      <c r="L12" s="26"/>
      <c r="M12" s="26"/>
      <c r="N12" s="26"/>
      <c r="O12" s="17"/>
      <c r="P12" s="17" t="s">
        <v>16</v>
      </c>
      <c r="Q12" s="10"/>
      <c r="R12" s="18">
        <v>376000</v>
      </c>
      <c r="S12" s="19">
        <v>389495</v>
      </c>
      <c r="T12" s="20">
        <f t="shared" si="1"/>
        <v>103.58909574468085</v>
      </c>
      <c r="U12" s="21">
        <v>410000</v>
      </c>
      <c r="V12" s="22">
        <f t="shared" si="2"/>
        <v>105.26450917213315</v>
      </c>
      <c r="W12" s="26"/>
    </row>
    <row r="13" spans="1:23" ht="15.75">
      <c r="A13" s="3" t="s">
        <v>17</v>
      </c>
      <c r="B13" s="10"/>
      <c r="C13" s="10"/>
      <c r="D13" s="5"/>
      <c r="E13" s="6"/>
      <c r="F13" s="4"/>
      <c r="G13" s="7"/>
      <c r="H13" s="8"/>
      <c r="I13" s="26"/>
      <c r="J13" s="26"/>
      <c r="K13" s="26"/>
      <c r="L13" s="26"/>
      <c r="M13" s="26"/>
      <c r="N13" s="26"/>
      <c r="O13" s="17"/>
      <c r="P13" s="17" t="s">
        <v>18</v>
      </c>
      <c r="Q13" s="10"/>
      <c r="R13" s="18">
        <v>215000</v>
      </c>
      <c r="S13" s="19">
        <v>212370</v>
      </c>
      <c r="T13" s="20">
        <f t="shared" si="1"/>
        <v>98.77674418604651</v>
      </c>
      <c r="U13" s="21">
        <v>215000</v>
      </c>
      <c r="V13" s="22">
        <f t="shared" si="2"/>
        <v>101.23840467109291</v>
      </c>
      <c r="W13" s="26"/>
    </row>
    <row r="14" spans="1:23" ht="15.75">
      <c r="A14" s="3" t="s">
        <v>19</v>
      </c>
      <c r="B14" s="10"/>
      <c r="C14" s="10"/>
      <c r="D14" s="5">
        <v>10500</v>
      </c>
      <c r="E14" s="6">
        <v>12000</v>
      </c>
      <c r="F14" s="4">
        <f t="shared" si="0"/>
        <v>114.28571428571428</v>
      </c>
      <c r="G14" s="7">
        <v>12000</v>
      </c>
      <c r="H14" s="8">
        <f>G14/E14*100</f>
        <v>100</v>
      </c>
      <c r="I14" s="26"/>
      <c r="J14" s="26"/>
      <c r="K14" s="26"/>
      <c r="L14" s="26"/>
      <c r="M14" s="26"/>
      <c r="N14" s="26"/>
      <c r="O14" s="17"/>
      <c r="P14" s="17" t="s">
        <v>20</v>
      </c>
      <c r="Q14" s="10"/>
      <c r="R14" s="18">
        <v>61000</v>
      </c>
      <c r="S14" s="19">
        <v>60960</v>
      </c>
      <c r="T14" s="20">
        <f t="shared" si="1"/>
        <v>99.9344262295082</v>
      </c>
      <c r="U14" s="21">
        <v>61000</v>
      </c>
      <c r="V14" s="22">
        <f t="shared" si="2"/>
        <v>100.06561679790028</v>
      </c>
      <c r="W14" s="26"/>
    </row>
    <row r="15" spans="1:23" ht="15.75">
      <c r="A15" s="3" t="s">
        <v>21</v>
      </c>
      <c r="B15" s="10"/>
      <c r="C15" s="10"/>
      <c r="D15" s="5">
        <v>422000</v>
      </c>
      <c r="E15" s="6">
        <v>422222</v>
      </c>
      <c r="F15" s="4">
        <f t="shared" si="0"/>
        <v>100.0526066350711</v>
      </c>
      <c r="G15" s="7">
        <v>422222</v>
      </c>
      <c r="H15" s="8">
        <f>G15/E15*100</f>
        <v>100</v>
      </c>
      <c r="I15" s="26"/>
      <c r="J15" s="26"/>
      <c r="K15" s="26"/>
      <c r="L15" s="26"/>
      <c r="M15" s="26"/>
      <c r="N15" s="26"/>
      <c r="O15" s="14" t="s">
        <v>22</v>
      </c>
      <c r="P15" s="14"/>
      <c r="Q15" s="14"/>
      <c r="R15" s="15">
        <v>14013000</v>
      </c>
      <c r="S15" s="16">
        <f>SUM(S16:S20)</f>
        <v>14163714</v>
      </c>
      <c r="T15" s="4">
        <f t="shared" si="1"/>
        <v>101.07552986512525</v>
      </c>
      <c r="U15" s="7">
        <f>SUM(U16:U20)</f>
        <v>14709295</v>
      </c>
      <c r="V15" s="8">
        <f t="shared" si="2"/>
        <v>103.8519628396902</v>
      </c>
      <c r="W15" s="26"/>
    </row>
    <row r="16" spans="1:23" ht="15.75">
      <c r="A16" s="3" t="s">
        <v>23</v>
      </c>
      <c r="B16" s="10"/>
      <c r="C16" s="10"/>
      <c r="D16" s="5">
        <v>2182800</v>
      </c>
      <c r="E16" s="6">
        <v>2439482</v>
      </c>
      <c r="F16" s="4">
        <f t="shared" si="0"/>
        <v>111.75929998167491</v>
      </c>
      <c r="G16" s="7">
        <v>2520000</v>
      </c>
      <c r="H16" s="8">
        <f>G16/E16*100</f>
        <v>103.30061873791239</v>
      </c>
      <c r="I16" s="26"/>
      <c r="J16" s="26"/>
      <c r="K16" s="26"/>
      <c r="L16" s="26"/>
      <c r="M16" s="26"/>
      <c r="N16" s="26"/>
      <c r="O16" s="10"/>
      <c r="P16" s="17" t="s">
        <v>24</v>
      </c>
      <c r="Q16" s="10"/>
      <c r="R16" s="23">
        <v>5814000</v>
      </c>
      <c r="S16" s="19">
        <v>5814000</v>
      </c>
      <c r="T16" s="20">
        <f t="shared" si="1"/>
        <v>100</v>
      </c>
      <c r="U16" s="21">
        <v>6410500</v>
      </c>
      <c r="V16" s="22">
        <f t="shared" si="2"/>
        <v>110.25971792225661</v>
      </c>
      <c r="W16" s="26" t="s">
        <v>65</v>
      </c>
    </row>
    <row r="17" spans="1:23" ht="15.75">
      <c r="A17" s="3"/>
      <c r="B17" s="10"/>
      <c r="C17" s="10"/>
      <c r="D17" s="5"/>
      <c r="E17" s="6"/>
      <c r="F17" s="4"/>
      <c r="G17" s="7"/>
      <c r="H17" s="8"/>
      <c r="I17" s="26"/>
      <c r="J17" s="26"/>
      <c r="K17" s="26"/>
      <c r="L17" s="26"/>
      <c r="M17" s="26"/>
      <c r="N17" s="26"/>
      <c r="O17" s="10"/>
      <c r="P17" s="17" t="s">
        <v>25</v>
      </c>
      <c r="Q17" s="10"/>
      <c r="R17" s="23">
        <v>4032000</v>
      </c>
      <c r="S17" s="19">
        <v>3636000</v>
      </c>
      <c r="T17" s="20">
        <f t="shared" si="1"/>
        <v>90.17857142857143</v>
      </c>
      <c r="U17" s="21">
        <v>4481676</v>
      </c>
      <c r="V17" s="22">
        <f>U16/S17*100</f>
        <v>176.3063806380638</v>
      </c>
      <c r="W17" s="26"/>
    </row>
    <row r="18" spans="1:23" ht="15.75">
      <c r="A18" s="3"/>
      <c r="B18" s="10"/>
      <c r="C18" s="10"/>
      <c r="D18" s="5"/>
      <c r="E18" s="6"/>
      <c r="F18" s="4"/>
      <c r="G18" s="7"/>
      <c r="H18" s="8"/>
      <c r="I18" s="26"/>
      <c r="J18" s="26"/>
      <c r="K18" s="26"/>
      <c r="L18" s="26"/>
      <c r="M18" s="26"/>
      <c r="N18" s="26"/>
      <c r="O18" s="10"/>
      <c r="P18" s="17" t="s">
        <v>26</v>
      </c>
      <c r="Q18" s="10"/>
      <c r="R18" s="23">
        <v>2760000</v>
      </c>
      <c r="S18" s="19">
        <v>3539725</v>
      </c>
      <c r="T18" s="20">
        <f t="shared" si="1"/>
        <v>128.25090579710147</v>
      </c>
      <c r="U18" s="21">
        <v>2617119</v>
      </c>
      <c r="V18" s="22">
        <f aca="true" t="shared" si="3" ref="V18:V24">U18/S18*100</f>
        <v>73.93565884355424</v>
      </c>
      <c r="W18" s="26" t="s">
        <v>67</v>
      </c>
    </row>
    <row r="19" spans="1:23" ht="15.75">
      <c r="A19" s="3"/>
      <c r="B19" s="10"/>
      <c r="C19" s="10"/>
      <c r="D19" s="5"/>
      <c r="E19" s="6"/>
      <c r="F19" s="4"/>
      <c r="G19" s="7"/>
      <c r="H19" s="8"/>
      <c r="I19" s="26"/>
      <c r="J19" s="26"/>
      <c r="K19" s="26"/>
      <c r="L19" s="26"/>
      <c r="M19" s="26"/>
      <c r="N19" s="26"/>
      <c r="O19" s="10"/>
      <c r="P19" s="17" t="s">
        <v>27</v>
      </c>
      <c r="Q19" s="10"/>
      <c r="R19" s="23">
        <v>877000</v>
      </c>
      <c r="S19" s="19">
        <v>785625</v>
      </c>
      <c r="T19" s="20">
        <f t="shared" si="1"/>
        <v>89.58095781071836</v>
      </c>
      <c r="U19" s="21">
        <v>800000</v>
      </c>
      <c r="V19" s="22">
        <f t="shared" si="3"/>
        <v>101.82975338106604</v>
      </c>
      <c r="W19" s="26"/>
    </row>
    <row r="20" spans="1:23" ht="15.75">
      <c r="A20" s="3"/>
      <c r="B20" s="10"/>
      <c r="C20" s="10"/>
      <c r="D20" s="5"/>
      <c r="E20" s="6"/>
      <c r="F20" s="4"/>
      <c r="G20" s="7"/>
      <c r="H20" s="8"/>
      <c r="I20" s="26"/>
      <c r="J20" s="26"/>
      <c r="K20" s="26"/>
      <c r="L20" s="26"/>
      <c r="M20" s="26"/>
      <c r="N20" s="26"/>
      <c r="O20" s="10"/>
      <c r="P20" s="17" t="s">
        <v>28</v>
      </c>
      <c r="Q20" s="10"/>
      <c r="R20" s="23">
        <v>530000</v>
      </c>
      <c r="S20" s="19">
        <v>388364</v>
      </c>
      <c r="T20" s="20">
        <f t="shared" si="1"/>
        <v>73.27622641509434</v>
      </c>
      <c r="U20" s="21">
        <v>400000</v>
      </c>
      <c r="V20" s="22">
        <f t="shared" si="3"/>
        <v>102.99615824329753</v>
      </c>
      <c r="W20" s="26"/>
    </row>
    <row r="21" spans="1:23" ht="15.75">
      <c r="A21" s="3"/>
      <c r="B21" s="10"/>
      <c r="C21" s="10"/>
      <c r="D21" s="5"/>
      <c r="E21" s="6"/>
      <c r="F21" s="4"/>
      <c r="G21" s="7"/>
      <c r="H21" s="8"/>
      <c r="I21" s="26"/>
      <c r="J21" s="26"/>
      <c r="K21" s="26"/>
      <c r="L21" s="26"/>
      <c r="M21" s="26"/>
      <c r="N21" s="26"/>
      <c r="O21" s="14" t="s">
        <v>29</v>
      </c>
      <c r="P21" s="14"/>
      <c r="Q21" s="14"/>
      <c r="R21" s="15">
        <v>3019297</v>
      </c>
      <c r="S21" s="16">
        <v>2748476</v>
      </c>
      <c r="T21" s="20">
        <f t="shared" si="1"/>
        <v>91.03032924551643</v>
      </c>
      <c r="U21" s="7">
        <v>3250000</v>
      </c>
      <c r="V21" s="22">
        <f t="shared" si="3"/>
        <v>118.24734871252286</v>
      </c>
      <c r="W21" s="26" t="s">
        <v>74</v>
      </c>
    </row>
    <row r="22" spans="1:23" ht="15.75">
      <c r="A22" s="3"/>
      <c r="B22" s="10"/>
      <c r="C22" s="10"/>
      <c r="D22" s="5"/>
      <c r="E22" s="6"/>
      <c r="F22" s="4"/>
      <c r="G22" s="7"/>
      <c r="H22" s="8"/>
      <c r="I22" s="26"/>
      <c r="J22" s="26"/>
      <c r="K22" s="26"/>
      <c r="L22" s="26"/>
      <c r="M22" s="26"/>
      <c r="N22" s="26"/>
      <c r="O22" s="17" t="s">
        <v>30</v>
      </c>
      <c r="P22" s="17" t="s">
        <v>31</v>
      </c>
      <c r="Q22" s="10"/>
      <c r="R22" s="24">
        <v>1424702</v>
      </c>
      <c r="S22" s="19">
        <v>1424703</v>
      </c>
      <c r="T22" s="20">
        <f t="shared" si="1"/>
        <v>100.00007019011694</v>
      </c>
      <c r="U22" s="21">
        <v>1750000</v>
      </c>
      <c r="V22" s="22">
        <f t="shared" si="3"/>
        <v>122.83261844749399</v>
      </c>
      <c r="W22" s="26"/>
    </row>
    <row r="23" spans="1:23" ht="15.75">
      <c r="A23" s="3"/>
      <c r="B23" s="10"/>
      <c r="C23" s="10"/>
      <c r="D23" s="5"/>
      <c r="E23" s="6"/>
      <c r="F23" s="4"/>
      <c r="G23" s="7"/>
      <c r="H23" s="8"/>
      <c r="I23" s="26"/>
      <c r="J23" s="26"/>
      <c r="K23" s="26"/>
      <c r="L23" s="26"/>
      <c r="M23" s="26"/>
      <c r="N23" s="26"/>
      <c r="O23" s="14" t="s">
        <v>32</v>
      </c>
      <c r="P23" s="14"/>
      <c r="Q23" s="14"/>
      <c r="R23" s="15">
        <v>480000</v>
      </c>
      <c r="S23" s="16">
        <v>609945</v>
      </c>
      <c r="T23" s="20">
        <f t="shared" si="1"/>
        <v>127.07187499999999</v>
      </c>
      <c r="U23" s="7">
        <v>600000</v>
      </c>
      <c r="V23" s="8">
        <f t="shared" si="3"/>
        <v>98.36952512111748</v>
      </c>
      <c r="W23" s="26"/>
    </row>
    <row r="24" spans="1:23" ht="15.75">
      <c r="A24" s="3"/>
      <c r="B24" s="10"/>
      <c r="C24" s="10"/>
      <c r="D24" s="5"/>
      <c r="E24" s="6"/>
      <c r="F24" s="4"/>
      <c r="G24" s="7"/>
      <c r="H24" s="8"/>
      <c r="I24" s="26"/>
      <c r="J24" s="26"/>
      <c r="K24" s="26"/>
      <c r="L24" s="26"/>
      <c r="M24" s="26"/>
      <c r="N24" s="26"/>
      <c r="O24" s="14" t="s">
        <v>33</v>
      </c>
      <c r="P24" s="14"/>
      <c r="Q24" s="14"/>
      <c r="R24" s="15">
        <v>50000</v>
      </c>
      <c r="S24" s="16">
        <v>82600</v>
      </c>
      <c r="T24" s="20">
        <f t="shared" si="1"/>
        <v>165.2</v>
      </c>
      <c r="U24" s="7">
        <v>80000</v>
      </c>
      <c r="V24" s="8">
        <f t="shared" si="3"/>
        <v>96.85230024213075</v>
      </c>
      <c r="W24" s="26"/>
    </row>
    <row r="25" spans="1:23" ht="15.75">
      <c r="A25" s="3"/>
      <c r="B25" s="10"/>
      <c r="C25" s="10"/>
      <c r="D25" s="5"/>
      <c r="E25" s="6"/>
      <c r="F25" s="4"/>
      <c r="G25" s="7"/>
      <c r="H25" s="8"/>
      <c r="I25" s="26"/>
      <c r="J25" s="26"/>
      <c r="K25" s="26"/>
      <c r="L25" s="26"/>
      <c r="M25" s="26"/>
      <c r="N25" s="26"/>
      <c r="O25" s="10"/>
      <c r="P25" s="17" t="s">
        <v>34</v>
      </c>
      <c r="Q25" s="10"/>
      <c r="R25" s="24"/>
      <c r="S25" s="19"/>
      <c r="T25" s="4"/>
      <c r="U25" s="21"/>
      <c r="V25" s="22"/>
      <c r="W25" s="26"/>
    </row>
    <row r="26" spans="1:23" ht="15.75">
      <c r="A26" s="3"/>
      <c r="B26" s="10"/>
      <c r="C26" s="10"/>
      <c r="D26" s="5"/>
      <c r="E26" s="6"/>
      <c r="F26" s="4"/>
      <c r="G26" s="7"/>
      <c r="H26" s="8"/>
      <c r="I26" s="26"/>
      <c r="J26" s="26"/>
      <c r="K26" s="26"/>
      <c r="L26" s="26"/>
      <c r="M26" s="26"/>
      <c r="N26" s="26"/>
      <c r="O26" s="10"/>
      <c r="P26" s="17" t="s">
        <v>35</v>
      </c>
      <c r="Q26" s="10"/>
      <c r="R26" s="24"/>
      <c r="S26" s="19"/>
      <c r="T26" s="4"/>
      <c r="U26" s="21"/>
      <c r="V26" s="22"/>
      <c r="W26" s="26"/>
    </row>
    <row r="27" spans="1:23" ht="15.75">
      <c r="A27" s="3" t="s">
        <v>36</v>
      </c>
      <c r="B27" s="10"/>
      <c r="C27" s="10"/>
      <c r="D27" s="5">
        <f>SUM(D6:D26)</f>
        <v>28297300</v>
      </c>
      <c r="E27" s="9">
        <f>SUM(E6:E26)</f>
        <v>29566339</v>
      </c>
      <c r="F27" s="4">
        <f>E27/D27*100</f>
        <v>104.48466461464521</v>
      </c>
      <c r="G27" s="7">
        <f>SUM(G6:G26)</f>
        <v>30613017</v>
      </c>
      <c r="H27" s="8">
        <f>G27/E27*100</f>
        <v>103.54010011181973</v>
      </c>
      <c r="I27" s="26"/>
      <c r="J27" s="26"/>
      <c r="K27" s="26"/>
      <c r="L27" s="26"/>
      <c r="M27" s="26"/>
      <c r="N27" s="26"/>
      <c r="O27" s="14" t="s">
        <v>37</v>
      </c>
      <c r="P27" s="14"/>
      <c r="Q27" s="14"/>
      <c r="R27" s="15">
        <v>1600000</v>
      </c>
      <c r="S27" s="16">
        <v>1680000</v>
      </c>
      <c r="T27" s="20">
        <f>S27/R27*100</f>
        <v>105</v>
      </c>
      <c r="U27" s="7">
        <v>1680000</v>
      </c>
      <c r="V27" s="8">
        <f>U27/S27*100</f>
        <v>100</v>
      </c>
      <c r="W27" s="26"/>
    </row>
    <row r="28" spans="1:23" ht="15.75">
      <c r="A28" s="26"/>
      <c r="B28" s="26"/>
      <c r="C28" s="26"/>
      <c r="D28" s="3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4" t="s">
        <v>38</v>
      </c>
      <c r="P28" s="14"/>
      <c r="Q28" s="14"/>
      <c r="R28" s="15">
        <v>4230000</v>
      </c>
      <c r="S28" s="16">
        <v>4423200</v>
      </c>
      <c r="T28" s="20">
        <f>S28/R28*100</f>
        <v>104.56737588652483</v>
      </c>
      <c r="U28" s="7">
        <v>4556000</v>
      </c>
      <c r="V28" s="8">
        <f>U28/S28*100</f>
        <v>103.00235123892205</v>
      </c>
      <c r="W28" s="26"/>
    </row>
    <row r="29" spans="1:23" ht="15.75">
      <c r="A29" s="26"/>
      <c r="B29" s="26"/>
      <c r="C29" s="26"/>
      <c r="D29" s="3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4" t="s">
        <v>39</v>
      </c>
      <c r="P29" s="14"/>
      <c r="Q29" s="14"/>
      <c r="R29" s="24"/>
      <c r="S29" s="16"/>
      <c r="T29" s="20"/>
      <c r="U29" s="21"/>
      <c r="V29" s="22"/>
      <c r="W29" s="26"/>
    </row>
    <row r="30" spans="1:23" ht="15.75">
      <c r="A30" s="26"/>
      <c r="B30" s="26"/>
      <c r="C30" s="26"/>
      <c r="D30" s="3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4" t="s">
        <v>40</v>
      </c>
      <c r="P30" s="14"/>
      <c r="Q30" s="14"/>
      <c r="R30" s="15">
        <v>190000</v>
      </c>
      <c r="S30" s="16">
        <v>170180</v>
      </c>
      <c r="T30" s="20">
        <f>S30/R30*100</f>
        <v>89.56842105263158</v>
      </c>
      <c r="U30" s="7">
        <v>412000</v>
      </c>
      <c r="V30" s="8">
        <f>U30/S30*100</f>
        <v>242.09660359619227</v>
      </c>
      <c r="W30" s="26" t="s">
        <v>68</v>
      </c>
    </row>
    <row r="31" spans="1:23" ht="18.75">
      <c r="A31" s="35"/>
      <c r="B31" s="35"/>
      <c r="C31" s="35"/>
      <c r="D31" s="36"/>
      <c r="E31" s="35"/>
      <c r="F31" s="60"/>
      <c r="G31" s="60"/>
      <c r="H31" s="37"/>
      <c r="I31" s="26"/>
      <c r="J31" s="26"/>
      <c r="K31" s="26"/>
      <c r="L31" s="26"/>
      <c r="M31" s="26"/>
      <c r="N31" s="26"/>
      <c r="O31" s="14" t="s">
        <v>41</v>
      </c>
      <c r="P31" s="14"/>
      <c r="Q31" s="14"/>
      <c r="R31" s="15">
        <v>482000</v>
      </c>
      <c r="S31" s="16">
        <v>482000</v>
      </c>
      <c r="T31" s="20">
        <f>S31/R31*100</f>
        <v>100</v>
      </c>
      <c r="U31" s="7">
        <v>482000</v>
      </c>
      <c r="V31" s="8">
        <f>U31/S31*100</f>
        <v>100</v>
      </c>
      <c r="W31" s="26"/>
    </row>
    <row r="32" spans="1:23" ht="18.75">
      <c r="A32" s="26"/>
      <c r="B32" s="26"/>
      <c r="C32" s="26"/>
      <c r="D32" s="26"/>
      <c r="E32" s="26"/>
      <c r="F32" s="26"/>
      <c r="G32" s="26"/>
      <c r="H32" s="26"/>
      <c r="I32" s="60"/>
      <c r="J32" s="60"/>
      <c r="K32" s="60"/>
      <c r="L32" s="60"/>
      <c r="M32" s="60"/>
      <c r="N32" s="60"/>
      <c r="O32" s="14" t="s">
        <v>42</v>
      </c>
      <c r="P32" s="14"/>
      <c r="Q32" s="14"/>
      <c r="R32" s="15">
        <v>575000</v>
      </c>
      <c r="S32" s="16">
        <v>562263</v>
      </c>
      <c r="T32" s="20">
        <f>S32/R32*100</f>
        <v>97.78486956521739</v>
      </c>
      <c r="U32" s="7">
        <v>570000</v>
      </c>
      <c r="V32" s="8">
        <f>U32/S32*100</f>
        <v>101.37604644090044</v>
      </c>
      <c r="W32" s="26"/>
    </row>
    <row r="33" spans="1:23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4" t="s">
        <v>58</v>
      </c>
      <c r="P33" s="14"/>
      <c r="Q33" s="14"/>
      <c r="R33" s="24"/>
      <c r="S33" s="16">
        <v>7500</v>
      </c>
      <c r="T33" s="20"/>
      <c r="U33" s="7"/>
      <c r="V33" s="22"/>
      <c r="W33" s="26"/>
    </row>
    <row r="34" spans="1:23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4" t="s">
        <v>43</v>
      </c>
      <c r="P34" s="14"/>
      <c r="Q34" s="14"/>
      <c r="R34" s="24"/>
      <c r="S34" s="16">
        <v>80000</v>
      </c>
      <c r="T34" s="20"/>
      <c r="U34" s="7"/>
      <c r="V34" s="22"/>
      <c r="W34" s="26"/>
    </row>
    <row r="35" spans="1:23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4" t="s">
        <v>44</v>
      </c>
      <c r="P35" s="14"/>
      <c r="Q35" s="14"/>
      <c r="R35" s="24"/>
      <c r="S35" s="16">
        <v>69210</v>
      </c>
      <c r="T35" s="20"/>
      <c r="U35" s="7"/>
      <c r="V35" s="22"/>
      <c r="W35" s="26"/>
    </row>
    <row r="36" spans="1:23" ht="15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4" t="s">
        <v>45</v>
      </c>
      <c r="P36" s="14"/>
      <c r="Q36" s="14"/>
      <c r="R36" s="15">
        <v>2182800</v>
      </c>
      <c r="S36" s="16">
        <v>2503645</v>
      </c>
      <c r="T36" s="20">
        <f>S36/R36*100</f>
        <v>114.69878138171157</v>
      </c>
      <c r="U36" s="7">
        <v>2520000</v>
      </c>
      <c r="V36" s="8">
        <f>U36/S36*100</f>
        <v>100.65324756505017</v>
      </c>
      <c r="W36" s="26"/>
    </row>
    <row r="37" spans="1:23" ht="15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0"/>
      <c r="P37" s="10"/>
      <c r="Q37" s="10"/>
      <c r="R37" s="15">
        <f>SUM(R6+R15+R21+R23+R24+R27+R28+R30+R31+R32+R36)</f>
        <v>28616097</v>
      </c>
      <c r="S37" s="25">
        <f>SUM(S34+S33+S32+S31+S30+S29+S28+S27+S24+S23+S21+S15+S6+S35+S36)</f>
        <v>29485874</v>
      </c>
      <c r="T37" s="4">
        <f>S37/R37*100</f>
        <v>103.03946761153347</v>
      </c>
      <c r="U37" s="7">
        <f>SUM(U6+U15+U21+U23+U24+U27+U28+U30+U31+U32+U36)</f>
        <v>30762295</v>
      </c>
      <c r="V37" s="8">
        <f>U37/S37*100</f>
        <v>104.32892374158556</v>
      </c>
      <c r="W37" s="26"/>
    </row>
    <row r="38" spans="1:2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7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.75" hidden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4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27">
      <c r="A42" s="35" t="s">
        <v>46</v>
      </c>
      <c r="B42" s="35"/>
      <c r="C42" s="52" t="s">
        <v>54</v>
      </c>
      <c r="D42" s="61"/>
      <c r="E42" s="61"/>
      <c r="F42" s="62">
        <f>SUM(D27-R37)</f>
        <v>-318797</v>
      </c>
      <c r="G42" s="62"/>
      <c r="H42" s="38" t="s">
        <v>55</v>
      </c>
      <c r="I42" s="58" t="s">
        <v>47</v>
      </c>
      <c r="J42" s="58"/>
      <c r="K42" s="58"/>
      <c r="L42" s="58"/>
      <c r="M42" s="58"/>
      <c r="N42" s="58"/>
      <c r="O42" s="11" t="s">
        <v>56</v>
      </c>
      <c r="P42" s="39" t="s">
        <v>57</v>
      </c>
      <c r="Q42" s="64" t="s">
        <v>70</v>
      </c>
      <c r="R42" s="64"/>
      <c r="S42" s="26"/>
      <c r="T42" s="26"/>
      <c r="U42" s="26"/>
      <c r="V42" s="26"/>
      <c r="W42" s="26"/>
    </row>
    <row r="43" spans="1:23" ht="7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30.75" customHeight="1">
      <c r="A44" s="26"/>
      <c r="B44" s="26"/>
      <c r="C44" s="52" t="s">
        <v>59</v>
      </c>
      <c r="D44" s="53"/>
      <c r="E44" s="53"/>
      <c r="F44" s="56">
        <f>SUM(E27-S37)</f>
        <v>80465</v>
      </c>
      <c r="G44" s="57"/>
      <c r="H44" s="26"/>
      <c r="I44" s="59" t="s">
        <v>64</v>
      </c>
      <c r="J44" s="59"/>
      <c r="K44" s="59"/>
      <c r="L44" s="59"/>
      <c r="M44" s="59"/>
      <c r="N44" s="59"/>
      <c r="O44" s="59"/>
      <c r="P44" s="59"/>
      <c r="Q44" s="40"/>
      <c r="R44" s="41"/>
      <c r="S44" s="47" t="s">
        <v>69</v>
      </c>
      <c r="T44" s="47"/>
      <c r="U44" s="47"/>
      <c r="V44" s="47"/>
      <c r="W44" s="47"/>
    </row>
    <row r="45" spans="1:23" ht="43.5" customHeight="1">
      <c r="A45" s="26"/>
      <c r="B45" s="26"/>
      <c r="C45" s="26"/>
      <c r="D45" s="26"/>
      <c r="E45" s="26"/>
      <c r="F45" s="26"/>
      <c r="G45" s="26"/>
      <c r="H45" s="26"/>
      <c r="I45" s="51" t="s">
        <v>66</v>
      </c>
      <c r="J45" s="51"/>
      <c r="K45" s="51"/>
      <c r="L45" s="51"/>
      <c r="M45" s="51"/>
      <c r="N45" s="51"/>
      <c r="O45" s="51"/>
      <c r="P45" s="51"/>
      <c r="Q45" s="26"/>
      <c r="R45" s="26"/>
      <c r="S45" s="49" t="s">
        <v>61</v>
      </c>
      <c r="T45" s="50"/>
      <c r="U45" s="50"/>
      <c r="V45" s="49" t="s">
        <v>62</v>
      </c>
      <c r="W45" s="49"/>
    </row>
    <row r="46" spans="1:2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45.75" customHeight="1">
      <c r="A47" s="26"/>
      <c r="B47" s="26"/>
      <c r="C47" s="47" t="s">
        <v>60</v>
      </c>
      <c r="D47" s="47"/>
      <c r="E47" s="47"/>
      <c r="F47" s="48">
        <f>SUM(G27-U37)</f>
        <v>-149278</v>
      </c>
      <c r="G47" s="48"/>
      <c r="H47" s="26"/>
      <c r="I47" s="47" t="s">
        <v>71</v>
      </c>
      <c r="J47" s="47"/>
      <c r="K47" s="47"/>
      <c r="L47" s="47"/>
      <c r="M47" s="47"/>
      <c r="N47" s="47"/>
      <c r="O47" s="47"/>
      <c r="P47" s="47"/>
      <c r="Q47" s="45" t="s">
        <v>72</v>
      </c>
      <c r="R47" s="45"/>
      <c r="S47" s="43">
        <v>4444000</v>
      </c>
      <c r="T47" s="43"/>
      <c r="U47" s="43"/>
      <c r="V47" s="43">
        <v>1594595</v>
      </c>
      <c r="W47" s="43"/>
    </row>
    <row r="48" spans="1:23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45.75" customHeight="1">
      <c r="A49" s="26"/>
      <c r="B49" s="26"/>
      <c r="C49" s="26"/>
      <c r="D49" s="26"/>
      <c r="E49" s="26"/>
      <c r="F49" s="26"/>
      <c r="G49" s="26"/>
      <c r="H49" s="26"/>
      <c r="I49" s="46" t="s">
        <v>73</v>
      </c>
      <c r="J49" s="46"/>
      <c r="K49" s="46"/>
      <c r="L49" s="46"/>
      <c r="M49" s="46"/>
      <c r="N49" s="46"/>
      <c r="O49" s="46"/>
      <c r="P49" s="46"/>
      <c r="Q49" s="26"/>
      <c r="R49" s="26"/>
      <c r="S49" s="42" t="s">
        <v>46</v>
      </c>
      <c r="T49" s="43">
        <v>2849405</v>
      </c>
      <c r="U49" s="43"/>
      <c r="V49" s="43" t="s">
        <v>63</v>
      </c>
      <c r="W49" s="44"/>
    </row>
    <row r="50" ht="17.25" customHeight="1"/>
  </sheetData>
  <mergeCells count="27">
    <mergeCell ref="G8:G9"/>
    <mergeCell ref="H8:H9"/>
    <mergeCell ref="Q42:R42"/>
    <mergeCell ref="A1:M2"/>
    <mergeCell ref="A4:D4"/>
    <mergeCell ref="F44:G44"/>
    <mergeCell ref="I42:N42"/>
    <mergeCell ref="I44:P44"/>
    <mergeCell ref="O4:R4"/>
    <mergeCell ref="F31:G31"/>
    <mergeCell ref="I32:N32"/>
    <mergeCell ref="C42:E42"/>
    <mergeCell ref="F42:G42"/>
    <mergeCell ref="C47:E47"/>
    <mergeCell ref="F47:G47"/>
    <mergeCell ref="I47:P47"/>
    <mergeCell ref="S44:W44"/>
    <mergeCell ref="S45:U45"/>
    <mergeCell ref="V45:W45"/>
    <mergeCell ref="I45:P45"/>
    <mergeCell ref="S47:U47"/>
    <mergeCell ref="V47:W47"/>
    <mergeCell ref="C44:E44"/>
    <mergeCell ref="T49:U49"/>
    <mergeCell ref="V49:W49"/>
    <mergeCell ref="Q47:R47"/>
    <mergeCell ref="I49:P49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2017-03-22T16:38:03Z</cp:lastPrinted>
  <dcterms:created xsi:type="dcterms:W3CDTF">2017-03-03T11:59:26Z</dcterms:created>
  <dcterms:modified xsi:type="dcterms:W3CDTF">2018-11-12T10:28:16Z</dcterms:modified>
  <cp:category/>
  <cp:version/>
  <cp:contentType/>
  <cp:contentStatus/>
</cp:coreProperties>
</file>